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BSWG133\Attendance\EnrollmentRpts\Summer\2019\-1 week\"/>
    </mc:Choice>
  </mc:AlternateContent>
  <bookViews>
    <workbookView xWindow="5490" yWindow="-15" windowWidth="9375" windowHeight="6090"/>
  </bookViews>
  <sheets>
    <sheet name="DW" sheetId="74" r:id="rId1"/>
    <sheet name="Sum15 Positive Hours" sheetId="60" state="hidden" r:id="rId2"/>
  </sheets>
  <definedNames>
    <definedName name="_xlnm.Print_Area" localSheetId="0">DW!$A$1:$L$58</definedName>
    <definedName name="_xlnm.Print_Area" localSheetId="1">'Sum15 Positive Hours'!$A$1:$G$44</definedName>
  </definedNames>
  <calcPr calcId="162913"/>
</workbook>
</file>

<file path=xl/calcChain.xml><?xml version="1.0" encoding="utf-8"?>
<calcChain xmlns="http://schemas.openxmlformats.org/spreadsheetml/2006/main">
  <c r="C20" i="60" l="1"/>
  <c r="C13" i="60"/>
  <c r="C11" i="60"/>
  <c r="D6" i="60"/>
  <c r="C6" i="60"/>
  <c r="C14" i="60" s="1"/>
  <c r="G24" i="60"/>
  <c r="G25" i="60"/>
  <c r="D35" i="60"/>
  <c r="C35" i="60"/>
  <c r="C38" i="60" s="1"/>
  <c r="C39" i="60" s="1"/>
  <c r="C22" i="60"/>
  <c r="C23" i="60" s="1"/>
  <c r="C15" i="60"/>
  <c r="C41" i="60" s="1"/>
  <c r="D14" i="60"/>
  <c r="D15" i="60"/>
  <c r="D22" i="60"/>
  <c r="D23" i="60"/>
  <c r="D41" i="60" s="1"/>
  <c r="D29" i="60"/>
  <c r="D30" i="60"/>
  <c r="D38" i="60"/>
  <c r="D39" i="60"/>
  <c r="C29" i="60"/>
  <c r="C30" i="60"/>
  <c r="E41" i="60" l="1"/>
</calcChain>
</file>

<file path=xl/sharedStrings.xml><?xml version="1.0" encoding="utf-8"?>
<sst xmlns="http://schemas.openxmlformats.org/spreadsheetml/2006/main" count="87" uniqueCount="46">
  <si>
    <t>Percent Increase (Decrease)</t>
  </si>
  <si>
    <t>Eve</t>
  </si>
  <si>
    <t>AMERICAN RIVER COLLEGE</t>
  </si>
  <si>
    <t>Unduplicated Students</t>
  </si>
  <si>
    <t>COSUMNES RIVER COLLEGE</t>
  </si>
  <si>
    <t xml:space="preserve"> </t>
  </si>
  <si>
    <t xml:space="preserve">FOLSOM LAKE COLLEGE </t>
  </si>
  <si>
    <t>SACRAMENTO CITY COLLEGE</t>
  </si>
  <si>
    <t>DISTRICT TOTAL</t>
  </si>
  <si>
    <t>Total WSCH</t>
  </si>
  <si>
    <t>Total</t>
  </si>
  <si>
    <t>Day</t>
  </si>
  <si>
    <t>DAILY ENROLLMENT REPORT</t>
  </si>
  <si>
    <t>LOS RIOS COMMUNITY COLLEGE DISTRICT</t>
  </si>
  <si>
    <t>ARC</t>
  </si>
  <si>
    <t>CRC</t>
  </si>
  <si>
    <t>FLC</t>
  </si>
  <si>
    <t>SCC</t>
  </si>
  <si>
    <t>Daily Census</t>
  </si>
  <si>
    <t>Positive</t>
  </si>
  <si>
    <t xml:space="preserve">Notes:  </t>
  </si>
  <si>
    <t>Unduplicated students include - Daily, Positive &amp; ISWE.</t>
  </si>
  <si>
    <t>R2 Sum 14 Jun</t>
  </si>
  <si>
    <t>R2 Sum 14 Jun/NC</t>
  </si>
  <si>
    <t>P2 Sum 14 Jun/NC</t>
  </si>
  <si>
    <t>P2 Sum 14 Jul/Aug</t>
  </si>
  <si>
    <r>
      <t xml:space="preserve">ARC: </t>
    </r>
    <r>
      <rPr>
        <i/>
        <sz val="10"/>
        <rFont val="Arial"/>
        <family val="2"/>
      </rPr>
      <t xml:space="preserve">R2 FY14 &amp; P2 FY15  - Hours for In-service courses </t>
    </r>
    <r>
      <rPr>
        <i/>
        <u/>
        <sz val="10"/>
        <rFont val="Arial"/>
        <family val="2"/>
      </rPr>
      <t>are not moved</t>
    </r>
    <r>
      <rPr>
        <i/>
        <sz val="10"/>
        <rFont val="Arial"/>
        <family val="2"/>
      </rPr>
      <t xml:space="preserve"> from Summer to Spring or Fall</t>
    </r>
  </si>
  <si>
    <t>WP</t>
  </si>
  <si>
    <t>Summer 2015 Positive Attendance</t>
  </si>
  <si>
    <t>FY15 R1 Final Reporting for Summer 2015 June</t>
  </si>
  <si>
    <t>FY16 P2 Reporting for Summer 2015 July and August</t>
  </si>
  <si>
    <t>to Spring 2015</t>
  </si>
  <si>
    <t>P2 Sum 15 Jul/Aug</t>
  </si>
  <si>
    <t>P2 Sum 15 Jul/Aug Spec Pos</t>
  </si>
  <si>
    <t>to Fall 2015</t>
  </si>
  <si>
    <t>R1 Sum 15 Jun</t>
  </si>
  <si>
    <t>R1 Sum 15  Jun Spec Pos</t>
  </si>
  <si>
    <t>R1 Sum 15 Jun/NC</t>
  </si>
  <si>
    <t>Summer 2018</t>
  </si>
  <si>
    <t>Summer 2019</t>
  </si>
  <si>
    <t>Summer 2019 Positive WSCH reflects EOS Summer 2018 excluding Unauthorized Repeats, Schedule Not Printed,  Missing Grades,</t>
  </si>
  <si>
    <t xml:space="preserve">          Scheduling Errors, Basic Skills &amp; PA Res Hours Exceed Allowed as reported on CCFS-320 as of FY19 P2.</t>
  </si>
  <si>
    <t xml:space="preserve">         Apprenticeship headcount of 4,279 for Day.</t>
  </si>
  <si>
    <t>-1 Weeks Prior</t>
  </si>
  <si>
    <t>ARC: Unduplicated Student Headcount has been decreased for both terms to reflect actual Summer 2018</t>
  </si>
  <si>
    <t>ARC:  Hours for In-service courses are reported in Spring or Fall, not in Summer.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</si>
</sst>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[$-F800]dddd\,\ mmmm\ dd\,\ yyyy"/>
    <numFmt numFmtId="166" formatCode="dddd"/>
    <numFmt numFmtId="167" formatCode="[$-409]mmmm\ d\,\ yyyy;@"/>
    <numFmt numFmtId="168" formatCode="_(* #,##0_);_(* \(#,##0\);_(* &quot;-&quot;??_);_(@_)"/>
  </numFmts>
  <fonts count="2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43" fontId="14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4" fillId="2" borderId="0"/>
    <xf numFmtId="0" fontId="5" fillId="2" borderId="0"/>
    <xf numFmtId="0" fontId="1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6" fillId="0" borderId="1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1" fillId="2" borderId="2"/>
    <xf numFmtId="0" fontId="2" fillId="0" borderId="0"/>
    <xf numFmtId="0" fontId="15" fillId="0" borderId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43" fontId="19" fillId="0" borderId="0" applyFont="0" applyFill="0" applyBorder="0" applyAlignment="0" applyProtection="0"/>
    <xf numFmtId="0" fontId="20" fillId="0" borderId="0"/>
    <xf numFmtId="43" fontId="24" fillId="0" borderId="0" applyFont="0" applyFill="0" applyBorder="0" applyAlignment="0" applyProtection="0"/>
    <xf numFmtId="0" fontId="24" fillId="0" borderId="0">
      <alignment vertical="top"/>
    </xf>
    <xf numFmtId="0" fontId="18" fillId="0" borderId="0"/>
    <xf numFmtId="0" fontId="25" fillId="0" borderId="0"/>
    <xf numFmtId="0" fontId="26" fillId="0" borderId="0"/>
    <xf numFmtId="0" fontId="27" fillId="0" borderId="0"/>
    <xf numFmtId="0" fontId="27" fillId="0" borderId="0"/>
  </cellStyleXfs>
  <cellXfs count="143">
    <xf numFmtId="0" fontId="0" fillId="0" borderId="0" xfId="0"/>
    <xf numFmtId="0" fontId="8" fillId="2" borderId="0" xfId="20" applyFont="1" applyFill="1"/>
    <xf numFmtId="15" fontId="8" fillId="2" borderId="0" xfId="20" quotePrefix="1" applyNumberFormat="1" applyFont="1" applyFill="1" applyBorder="1" applyAlignment="1">
      <alignment horizontal="center"/>
    </xf>
    <xf numFmtId="15" fontId="9" fillId="2" borderId="0" xfId="20" quotePrefix="1" applyNumberFormat="1" applyFont="1" applyFill="1" applyBorder="1" applyAlignment="1">
      <alignment horizontal="center"/>
    </xf>
    <xf numFmtId="0" fontId="1" fillId="2" borderId="0" xfId="20" applyFill="1"/>
    <xf numFmtId="15" fontId="9" fillId="2" borderId="0" xfId="20" applyNumberFormat="1" applyFont="1" applyFill="1" applyBorder="1" applyAlignment="1"/>
    <xf numFmtId="15" fontId="9" fillId="2" borderId="0" xfId="20" quotePrefix="1" applyNumberFormat="1" applyFont="1" applyFill="1" applyBorder="1" applyAlignment="1"/>
    <xf numFmtId="166" fontId="9" fillId="2" borderId="0" xfId="20" quotePrefix="1" applyNumberFormat="1" applyFont="1" applyFill="1" applyBorder="1" applyAlignment="1"/>
    <xf numFmtId="164" fontId="9" fillId="2" borderId="0" xfId="20" applyNumberFormat="1" applyFont="1" applyFill="1" applyBorder="1" applyAlignment="1"/>
    <xf numFmtId="164" fontId="9" fillId="2" borderId="0" xfId="20" quotePrefix="1" applyNumberFormat="1" applyFont="1" applyFill="1" applyBorder="1" applyAlignment="1"/>
    <xf numFmtId="15" fontId="10" fillId="2" borderId="3" xfId="20" applyNumberFormat="1" applyFont="1" applyFill="1" applyBorder="1" applyAlignment="1"/>
    <xf numFmtId="15" fontId="9" fillId="2" borderId="3" xfId="20" quotePrefix="1" applyNumberFormat="1" applyFont="1" applyFill="1" applyBorder="1" applyAlignment="1">
      <alignment horizontal="center"/>
    </xf>
    <xf numFmtId="15" fontId="11" fillId="2" borderId="0" xfId="20" quotePrefix="1" applyNumberFormat="1" applyFont="1" applyFill="1" applyBorder="1" applyAlignment="1"/>
    <xf numFmtId="0" fontId="1" fillId="2" borderId="0" xfId="20" applyFill="1" applyBorder="1"/>
    <xf numFmtId="15" fontId="12" fillId="5" borderId="4" xfId="20" applyNumberFormat="1" applyFont="1" applyFill="1" applyBorder="1" applyAlignment="1">
      <alignment horizontal="right"/>
    </xf>
    <xf numFmtId="0" fontId="12" fillId="5" borderId="7" xfId="20" applyFont="1" applyFill="1" applyBorder="1" applyAlignment="1">
      <alignment horizontal="center"/>
    </xf>
    <xf numFmtId="0" fontId="12" fillId="5" borderId="0" xfId="20" applyFont="1" applyFill="1" applyBorder="1" applyAlignment="1">
      <alignment horizontal="center"/>
    </xf>
    <xf numFmtId="0" fontId="12" fillId="5" borderId="8" xfId="20" applyFont="1" applyFill="1" applyBorder="1" applyAlignment="1">
      <alignment horizontal="center"/>
    </xf>
    <xf numFmtId="0" fontId="12" fillId="4" borderId="7" xfId="20" applyFont="1" applyFill="1" applyBorder="1" applyAlignment="1">
      <alignment horizontal="center"/>
    </xf>
    <xf numFmtId="0" fontId="12" fillId="4" borderId="0" xfId="20" applyFont="1" applyFill="1" applyAlignment="1">
      <alignment horizontal="center"/>
    </xf>
    <xf numFmtId="0" fontId="12" fillId="5" borderId="9" xfId="20" applyFont="1" applyFill="1" applyBorder="1"/>
    <xf numFmtId="0" fontId="12" fillId="5" borderId="10" xfId="20" applyFont="1" applyFill="1" applyBorder="1"/>
    <xf numFmtId="0" fontId="1" fillId="2" borderId="9" xfId="20" applyFill="1" applyBorder="1"/>
    <xf numFmtId="0" fontId="1" fillId="2" borderId="10" xfId="20" applyFill="1" applyBorder="1"/>
    <xf numFmtId="0" fontId="1" fillId="2" borderId="11" xfId="20" applyFill="1" applyBorder="1"/>
    <xf numFmtId="10" fontId="1" fillId="2" borderId="9" xfId="20" applyNumberFormat="1" applyFill="1" applyBorder="1"/>
    <xf numFmtId="10" fontId="1" fillId="2" borderId="10" xfId="20" applyNumberFormat="1" applyFill="1" applyBorder="1"/>
    <xf numFmtId="10" fontId="1" fillId="2" borderId="11" xfId="20" applyNumberFormat="1" applyFill="1" applyBorder="1"/>
    <xf numFmtId="0" fontId="12" fillId="2" borderId="7" xfId="20" applyFont="1" applyFill="1" applyBorder="1"/>
    <xf numFmtId="0" fontId="12" fillId="2" borderId="0" xfId="20" applyFont="1" applyFill="1"/>
    <xf numFmtId="3" fontId="12" fillId="2" borderId="7" xfId="20" applyNumberFormat="1" applyFont="1" applyFill="1" applyBorder="1"/>
    <xf numFmtId="3" fontId="12" fillId="2" borderId="0" xfId="20" applyNumberFormat="1" applyFont="1" applyFill="1" applyBorder="1"/>
    <xf numFmtId="3" fontId="12" fillId="2" borderId="8" xfId="20" applyNumberFormat="1" applyFont="1" applyFill="1" applyBorder="1"/>
    <xf numFmtId="3" fontId="12" fillId="2" borderId="0" xfId="20" applyNumberFormat="1" applyFont="1" applyFill="1"/>
    <xf numFmtId="10" fontId="12" fillId="2" borderId="7" xfId="20" applyNumberFormat="1" applyFont="1" applyFill="1" applyBorder="1"/>
    <xf numFmtId="10" fontId="12" fillId="2" borderId="0" xfId="20" applyNumberFormat="1" applyFont="1" applyFill="1"/>
    <xf numFmtId="10" fontId="12" fillId="2" borderId="8" xfId="20" applyNumberFormat="1" applyFont="1" applyFill="1" applyBorder="1"/>
    <xf numFmtId="0" fontId="1" fillId="2" borderId="7" xfId="20" applyFont="1" applyFill="1" applyBorder="1"/>
    <xf numFmtId="0" fontId="1" fillId="2" borderId="0" xfId="20" applyFont="1" applyFill="1"/>
    <xf numFmtId="3" fontId="1" fillId="2" borderId="7" xfId="20" applyNumberFormat="1" applyFont="1" applyFill="1" applyBorder="1"/>
    <xf numFmtId="3" fontId="1" fillId="2" borderId="0" xfId="20" applyNumberFormat="1" applyFont="1" applyFill="1" applyBorder="1"/>
    <xf numFmtId="3" fontId="1" fillId="2" borderId="8" xfId="20" applyNumberFormat="1" applyFont="1" applyFill="1" applyBorder="1"/>
    <xf numFmtId="3" fontId="1" fillId="2" borderId="0" xfId="20" applyNumberFormat="1" applyFont="1" applyFill="1"/>
    <xf numFmtId="10" fontId="1" fillId="2" borderId="7" xfId="20" applyNumberFormat="1" applyFill="1" applyBorder="1"/>
    <xf numFmtId="10" fontId="1" fillId="2" borderId="0" xfId="20" applyNumberFormat="1" applyFill="1" applyBorder="1"/>
    <xf numFmtId="10" fontId="1" fillId="2" borderId="8" xfId="20" applyNumberFormat="1" applyFill="1" applyBorder="1"/>
    <xf numFmtId="3" fontId="1" fillId="0" borderId="7" xfId="20" applyNumberFormat="1" applyFont="1" applyFill="1" applyBorder="1"/>
    <xf numFmtId="3" fontId="1" fillId="0" borderId="0" xfId="20" applyNumberFormat="1" applyFont="1" applyFill="1" applyBorder="1"/>
    <xf numFmtId="3" fontId="1" fillId="0" borderId="8" xfId="20" applyNumberFormat="1" applyFont="1" applyFill="1" applyBorder="1"/>
    <xf numFmtId="3" fontId="1" fillId="0" borderId="0" xfId="20" applyNumberFormat="1" applyFont="1" applyFill="1"/>
    <xf numFmtId="0" fontId="1" fillId="2" borderId="7" xfId="20" applyFill="1" applyBorder="1"/>
    <xf numFmtId="0" fontId="1" fillId="0" borderId="0" xfId="20" applyBorder="1"/>
    <xf numFmtId="3" fontId="1" fillId="2" borderId="7" xfId="20" applyNumberFormat="1" applyFill="1" applyBorder="1"/>
    <xf numFmtId="3" fontId="1" fillId="2" borderId="8" xfId="20" applyNumberFormat="1" applyFill="1" applyBorder="1"/>
    <xf numFmtId="3" fontId="1" fillId="2" borderId="0" xfId="20" applyNumberFormat="1" applyFill="1" applyBorder="1"/>
    <xf numFmtId="0" fontId="1" fillId="0" borderId="0" xfId="20" applyFill="1"/>
    <xf numFmtId="3" fontId="1" fillId="2" borderId="12" xfId="20" applyNumberFormat="1" applyFill="1" applyBorder="1"/>
    <xf numFmtId="3" fontId="1" fillId="2" borderId="13" xfId="20" applyNumberFormat="1" applyFill="1" applyBorder="1"/>
    <xf numFmtId="3" fontId="1" fillId="2" borderId="14" xfId="20" applyNumberFormat="1" applyFill="1" applyBorder="1"/>
    <xf numFmtId="10" fontId="1" fillId="2" borderId="12" xfId="20" applyNumberFormat="1" applyFill="1" applyBorder="1"/>
    <xf numFmtId="10" fontId="1" fillId="2" borderId="13" xfId="20" applyNumberFormat="1" applyFill="1" applyBorder="1"/>
    <xf numFmtId="10" fontId="1" fillId="2" borderId="14" xfId="20" applyNumberFormat="1" applyFill="1" applyBorder="1"/>
    <xf numFmtId="3" fontId="1" fillId="2" borderId="0" xfId="20" applyNumberFormat="1" applyFill="1"/>
    <xf numFmtId="0" fontId="1" fillId="2" borderId="15" xfId="20" applyFill="1" applyBorder="1"/>
    <xf numFmtId="0" fontId="1" fillId="2" borderId="1" xfId="20" applyFill="1" applyBorder="1"/>
    <xf numFmtId="3" fontId="1" fillId="2" borderId="16" xfId="20" applyNumberFormat="1" applyFill="1" applyBorder="1"/>
    <xf numFmtId="3" fontId="1" fillId="2" borderId="1" xfId="20" applyNumberFormat="1" applyFill="1" applyBorder="1"/>
    <xf numFmtId="10" fontId="1" fillId="2" borderId="15" xfId="20" applyNumberFormat="1" applyFill="1" applyBorder="1"/>
    <xf numFmtId="10" fontId="1" fillId="2" borderId="1" xfId="20" applyNumberFormat="1" applyFill="1" applyBorder="1"/>
    <xf numFmtId="10" fontId="1" fillId="2" borderId="16" xfId="20" applyNumberFormat="1" applyFill="1" applyBorder="1"/>
    <xf numFmtId="3" fontId="1" fillId="0" borderId="1" xfId="20" applyNumberFormat="1" applyFill="1" applyBorder="1"/>
    <xf numFmtId="10" fontId="1" fillId="2" borderId="7" xfId="20" applyNumberFormat="1" applyFont="1" applyFill="1" applyBorder="1"/>
    <xf numFmtId="10" fontId="1" fillId="2" borderId="0" xfId="20" applyNumberFormat="1" applyFont="1" applyFill="1"/>
    <xf numFmtId="10" fontId="1" fillId="2" borderId="8" xfId="20" applyNumberFormat="1" applyFont="1" applyFill="1" applyBorder="1"/>
    <xf numFmtId="3" fontId="1" fillId="2" borderId="15" xfId="20" applyNumberFormat="1" applyFill="1" applyBorder="1"/>
    <xf numFmtId="3" fontId="1" fillId="0" borderId="15" xfId="20" applyNumberFormat="1" applyFill="1" applyBorder="1"/>
    <xf numFmtId="3" fontId="1" fillId="0" borderId="0" xfId="20" applyNumberFormat="1" applyFill="1" applyBorder="1"/>
    <xf numFmtId="15" fontId="11" fillId="0" borderId="0" xfId="20" quotePrefix="1" applyNumberFormat="1" applyFont="1" applyFill="1" applyBorder="1" applyAlignment="1"/>
    <xf numFmtId="0" fontId="21" fillId="0" borderId="0" xfId="8" applyFont="1"/>
    <xf numFmtId="43" fontId="22" fillId="0" borderId="0" xfId="1" applyFont="1"/>
    <xf numFmtId="0" fontId="22" fillId="0" borderId="0" xfId="8" applyFont="1"/>
    <xf numFmtId="43" fontId="23" fillId="0" borderId="0" xfId="1" applyFont="1" applyAlignment="1">
      <alignment horizontal="center"/>
    </xf>
    <xf numFmtId="43" fontId="22" fillId="0" borderId="13" xfId="1" applyFont="1" applyBorder="1"/>
    <xf numFmtId="43" fontId="22" fillId="0" borderId="0" xfId="1" applyFont="1" applyBorder="1"/>
    <xf numFmtId="15" fontId="12" fillId="4" borderId="4" xfId="20" applyNumberFormat="1" applyFont="1" applyFill="1" applyBorder="1" applyAlignment="1">
      <alignment horizontal="right"/>
    </xf>
    <xf numFmtId="0" fontId="1" fillId="2" borderId="0" xfId="25" applyFill="1"/>
    <xf numFmtId="3" fontId="1" fillId="2" borderId="0" xfId="25" applyNumberFormat="1" applyFill="1"/>
    <xf numFmtId="3" fontId="1" fillId="0" borderId="15" xfId="25" applyNumberFormat="1" applyFill="1" applyBorder="1"/>
    <xf numFmtId="0" fontId="11" fillId="0" borderId="0" xfId="25" applyFont="1"/>
    <xf numFmtId="0" fontId="1" fillId="0" borderId="0" xfId="25"/>
    <xf numFmtId="0" fontId="7" fillId="0" borderId="0" xfId="25" applyFont="1"/>
    <xf numFmtId="38" fontId="1" fillId="0" borderId="0" xfId="25" applyNumberFormat="1" applyFont="1"/>
    <xf numFmtId="0" fontId="1" fillId="0" borderId="0" xfId="25" applyFont="1"/>
    <xf numFmtId="0" fontId="11" fillId="0" borderId="0" xfId="25" applyFont="1" applyAlignment="1">
      <alignment vertical="top"/>
    </xf>
    <xf numFmtId="0" fontId="22" fillId="0" borderId="0" xfId="25" applyFont="1"/>
    <xf numFmtId="38" fontId="22" fillId="0" borderId="0" xfId="25" applyNumberFormat="1" applyFont="1"/>
    <xf numFmtId="0" fontId="12" fillId="6" borderId="4" xfId="20" applyFont="1" applyFill="1" applyBorder="1"/>
    <xf numFmtId="0" fontId="12" fillId="6" borderId="5" xfId="20" applyFont="1" applyFill="1" applyBorder="1"/>
    <xf numFmtId="0" fontId="12" fillId="6" borderId="6" xfId="20" applyFont="1" applyFill="1" applyBorder="1"/>
    <xf numFmtId="0" fontId="12" fillId="6" borderId="7" xfId="20" applyFont="1" applyFill="1" applyBorder="1" applyAlignment="1">
      <alignment horizontal="center"/>
    </xf>
    <xf numFmtId="0" fontId="12" fillId="6" borderId="0" xfId="20" applyFont="1" applyFill="1" applyAlignment="1">
      <alignment horizontal="center"/>
    </xf>
    <xf numFmtId="0" fontId="12" fillId="6" borderId="8" xfId="20" applyFont="1" applyFill="1" applyBorder="1" applyAlignment="1">
      <alignment horizontal="center"/>
    </xf>
    <xf numFmtId="43" fontId="22" fillId="7" borderId="13" xfId="8" applyNumberFormat="1" applyFont="1" applyFill="1" applyBorder="1"/>
    <xf numFmtId="168" fontId="1" fillId="0" borderId="1" xfId="1" applyNumberFormat="1" applyFont="1" applyBorder="1"/>
    <xf numFmtId="0" fontId="22" fillId="0" borderId="0" xfId="8" applyFont="1" applyAlignment="1">
      <alignment horizontal="right"/>
    </xf>
    <xf numFmtId="0" fontId="21" fillId="8" borderId="0" xfId="8" applyFont="1" applyFill="1"/>
    <xf numFmtId="43" fontId="23" fillId="0" borderId="0" xfId="1" applyFont="1"/>
    <xf numFmtId="0" fontId="7" fillId="8" borderId="0" xfId="25" applyFont="1" applyFill="1"/>
    <xf numFmtId="38" fontId="22" fillId="8" borderId="0" xfId="25" applyNumberFormat="1" applyFont="1" applyFill="1"/>
    <xf numFmtId="0" fontId="1" fillId="8" borderId="0" xfId="25" applyFill="1"/>
    <xf numFmtId="0" fontId="22" fillId="8" borderId="0" xfId="8" applyFont="1" applyFill="1"/>
    <xf numFmtId="43" fontId="22" fillId="0" borderId="0" xfId="8" applyNumberFormat="1" applyFont="1"/>
    <xf numFmtId="43" fontId="22" fillId="0" borderId="13" xfId="19" applyFont="1" applyBorder="1"/>
    <xf numFmtId="43" fontId="22" fillId="0" borderId="0" xfId="19" applyFont="1"/>
    <xf numFmtId="43" fontId="22" fillId="8" borderId="0" xfId="19" applyFont="1" applyFill="1"/>
    <xf numFmtId="43" fontId="23" fillId="0" borderId="3" xfId="19" applyFont="1" applyBorder="1" applyAlignment="1">
      <alignment horizontal="center"/>
    </xf>
    <xf numFmtId="43" fontId="22" fillId="9" borderId="0" xfId="19" applyFont="1" applyFill="1"/>
    <xf numFmtId="43" fontId="22" fillId="0" borderId="0" xfId="8" applyNumberFormat="1" applyFont="1" applyBorder="1"/>
    <xf numFmtId="43" fontId="22" fillId="9" borderId="0" xfId="8" applyNumberFormat="1" applyFont="1" applyFill="1"/>
    <xf numFmtId="43" fontId="22" fillId="10" borderId="0" xfId="1" applyFont="1" applyFill="1"/>
    <xf numFmtId="43" fontId="22" fillId="10" borderId="0" xfId="1" applyFont="1" applyFill="1" applyBorder="1"/>
    <xf numFmtId="0" fontId="1" fillId="0" borderId="9" xfId="20" applyFill="1" applyBorder="1"/>
    <xf numFmtId="0" fontId="1" fillId="0" borderId="10" xfId="20" applyFill="1" applyBorder="1"/>
    <xf numFmtId="3" fontId="12" fillId="0" borderId="7" xfId="20" applyNumberFormat="1" applyFont="1" applyFill="1" applyBorder="1"/>
    <xf numFmtId="3" fontId="12" fillId="0" borderId="0" xfId="20" applyNumberFormat="1" applyFont="1" applyFill="1"/>
    <xf numFmtId="3" fontId="1" fillId="0" borderId="7" xfId="20" applyNumberFormat="1" applyFill="1" applyBorder="1"/>
    <xf numFmtId="3" fontId="1" fillId="0" borderId="12" xfId="20" applyNumberFormat="1" applyFill="1" applyBorder="1"/>
    <xf numFmtId="3" fontId="1" fillId="0" borderId="13" xfId="20" applyNumberFormat="1" applyFill="1" applyBorder="1"/>
    <xf numFmtId="3" fontId="1" fillId="0" borderId="0" xfId="20" applyNumberFormat="1" applyFill="1"/>
    <xf numFmtId="166" fontId="9" fillId="2" borderId="0" xfId="20" quotePrefix="1" applyNumberFormat="1" applyFont="1" applyFill="1" applyBorder="1" applyAlignment="1">
      <alignment horizontal="right"/>
    </xf>
    <xf numFmtId="15" fontId="8" fillId="2" borderId="0" xfId="20" applyNumberFormat="1" applyFont="1" applyFill="1" applyBorder="1" applyAlignment="1">
      <alignment horizontal="center"/>
    </xf>
    <xf numFmtId="15" fontId="5" fillId="2" borderId="0" xfId="20" applyNumberFormat="1" applyFont="1" applyFill="1" applyBorder="1" applyAlignment="1">
      <alignment horizontal="center"/>
    </xf>
    <xf numFmtId="14" fontId="1" fillId="0" borderId="1" xfId="21" applyNumberFormat="1" applyFont="1" applyFill="1" applyBorder="1" applyAlignment="1">
      <alignment horizontal="left"/>
    </xf>
    <xf numFmtId="14" fontId="1" fillId="2" borderId="1" xfId="20" applyNumberFormat="1" applyFill="1" applyBorder="1" applyAlignment="1">
      <alignment horizontal="left"/>
    </xf>
    <xf numFmtId="15" fontId="12" fillId="5" borderId="5" xfId="20" applyNumberFormat="1" applyFont="1" applyFill="1" applyBorder="1" applyAlignment="1">
      <alignment horizontal="left"/>
    </xf>
    <xf numFmtId="0" fontId="12" fillId="5" borderId="6" xfId="20" applyFont="1" applyFill="1" applyBorder="1" applyAlignment="1">
      <alignment horizontal="left"/>
    </xf>
    <xf numFmtId="15" fontId="12" fillId="4" borderId="5" xfId="20" quotePrefix="1" applyNumberFormat="1" applyFont="1" applyFill="1" applyBorder="1" applyAlignment="1">
      <alignment horizontal="left"/>
    </xf>
    <xf numFmtId="0" fontId="12" fillId="4" borderId="6" xfId="20" applyFont="1" applyFill="1" applyBorder="1" applyAlignment="1">
      <alignment horizontal="left"/>
    </xf>
    <xf numFmtId="15" fontId="9" fillId="2" borderId="0" xfId="20" quotePrefix="1" applyNumberFormat="1" applyFont="1" applyFill="1" applyBorder="1" applyAlignment="1">
      <alignment horizontal="right"/>
    </xf>
    <xf numFmtId="15" fontId="9" fillId="2" borderId="0" xfId="20" quotePrefix="1" applyNumberFormat="1" applyFont="1" applyFill="1" applyBorder="1" applyAlignment="1">
      <alignment horizontal="left"/>
    </xf>
    <xf numFmtId="167" fontId="9" fillId="2" borderId="0" xfId="20" quotePrefix="1" applyNumberFormat="1" applyFont="1" applyFill="1" applyBorder="1" applyAlignment="1">
      <alignment horizontal="left"/>
    </xf>
    <xf numFmtId="166" fontId="11" fillId="0" borderId="17" xfId="20" quotePrefix="1" applyNumberFormat="1" applyFont="1" applyFill="1" applyBorder="1" applyAlignment="1">
      <alignment horizontal="left"/>
    </xf>
    <xf numFmtId="166" fontId="11" fillId="2" borderId="17" xfId="20" quotePrefix="1" applyNumberFormat="1" applyFont="1" applyFill="1" applyBorder="1" applyAlignment="1">
      <alignment horizontal="left"/>
    </xf>
  </cellXfs>
  <cellStyles count="35">
    <cellStyle name="Comma" xfId="19" builtinId="3"/>
    <cellStyle name="Comma 2" xfId="1"/>
    <cellStyle name="Comma 2 2" xfId="28"/>
    <cellStyle name="Comma 3" xfId="18"/>
    <cellStyle name="Comma 3 2" xfId="22"/>
    <cellStyle name="Comma 4" xfId="26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2" xfId="8"/>
    <cellStyle name="Normal 3" xfId="17"/>
    <cellStyle name="Normal 3 2" xfId="27"/>
    <cellStyle name="Normal 3 2 2" xfId="29"/>
    <cellStyle name="Normal 4" xfId="20"/>
    <cellStyle name="Normal 4 2" xfId="30"/>
    <cellStyle name="Normal 5" xfId="24"/>
    <cellStyle name="Normal 6" xfId="16"/>
    <cellStyle name="Normal 6 2" xfId="21"/>
    <cellStyle name="Normal 7" xfId="31"/>
    <cellStyle name="Normal 8" xfId="32"/>
    <cellStyle name="Normal 8 2" xfId="34"/>
    <cellStyle name="Normal 9" xfId="33"/>
    <cellStyle name="Normal_1 Week Prior - Wed060607dist" xfId="25"/>
    <cellStyle name="Percent 2" xfId="23"/>
    <cellStyle name="PSChar" xfId="9"/>
    <cellStyle name="PSDate" xfId="10"/>
    <cellStyle name="PSDec" xfId="11"/>
    <cellStyle name="PSHeading" xfId="12"/>
    <cellStyle name="PSInt" xfId="13"/>
    <cellStyle name="PSSpacer" xfId="14"/>
    <cellStyle name="Total" xfId="15" builtinId="25" customBuiltin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60"/>
  <sheetViews>
    <sheetView showGridLines="0" tabSelected="1" topLeftCell="A36" workbookViewId="0">
      <selection activeCell="O46" sqref="O46"/>
    </sheetView>
  </sheetViews>
  <sheetFormatPr defaultRowHeight="12.75"/>
  <cols>
    <col min="1" max="1" width="3.140625" style="4" customWidth="1"/>
    <col min="2" max="2" width="3.42578125" style="4" customWidth="1"/>
    <col min="3" max="3" width="21" style="4" customWidth="1"/>
    <col min="4" max="4" width="13.5703125" style="4" customWidth="1"/>
    <col min="5" max="5" width="9.42578125" style="4" customWidth="1"/>
    <col min="6" max="6" width="11.28515625" style="4" customWidth="1"/>
    <col min="7" max="7" width="13.42578125" style="4" customWidth="1"/>
    <col min="8" max="8" width="9" style="4" customWidth="1"/>
    <col min="9" max="9" width="12" style="4" customWidth="1"/>
    <col min="10" max="10" width="8.85546875" style="4" customWidth="1"/>
    <col min="11" max="11" width="10.42578125" style="4" customWidth="1"/>
    <col min="12" max="12" width="9.28515625" style="4" customWidth="1"/>
    <col min="13" max="17" width="9.140625" style="4"/>
    <col min="18" max="18" width="26.7109375" style="4" customWidth="1"/>
    <col min="19" max="16384" width="9.140625" style="4"/>
  </cols>
  <sheetData>
    <row r="1" spans="1:247" s="1" customFormat="1" ht="19.5" customHeight="1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247" ht="6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47" ht="15.75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247" ht="15">
      <c r="A4" s="5"/>
      <c r="B4" s="6"/>
      <c r="C4" s="7"/>
      <c r="D4" s="6"/>
      <c r="E4" s="138" t="s">
        <v>39</v>
      </c>
      <c r="F4" s="138"/>
      <c r="G4" s="139" t="s">
        <v>43</v>
      </c>
      <c r="H4" s="139"/>
      <c r="I4" s="6"/>
      <c r="J4" s="6"/>
      <c r="K4" s="6"/>
      <c r="L4" s="6"/>
    </row>
    <row r="5" spans="1:247" ht="15">
      <c r="A5" s="8"/>
      <c r="B5" s="9"/>
      <c r="C5" s="9"/>
      <c r="D5" s="9"/>
      <c r="E5" s="129">
        <v>43619</v>
      </c>
      <c r="F5" s="129"/>
      <c r="G5" s="140">
        <v>43619</v>
      </c>
      <c r="H5" s="140"/>
      <c r="I5" s="140"/>
      <c r="J5" s="140"/>
      <c r="K5" s="140"/>
      <c r="L5" s="140"/>
    </row>
    <row r="6" spans="1:247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47" ht="15">
      <c r="A7" s="3"/>
      <c r="B7" s="3"/>
      <c r="C7" s="3"/>
      <c r="D7" s="10" t="s">
        <v>39</v>
      </c>
      <c r="E7" s="11"/>
      <c r="F7" s="11"/>
      <c r="G7" s="10" t="s">
        <v>38</v>
      </c>
      <c r="H7" s="11"/>
      <c r="I7" s="11"/>
      <c r="J7" s="11"/>
      <c r="K7" s="11"/>
      <c r="L7" s="11"/>
    </row>
    <row r="8" spans="1:247" ht="15">
      <c r="A8" s="3"/>
      <c r="B8" s="3"/>
      <c r="C8" s="3"/>
      <c r="D8" s="77" t="s">
        <v>43</v>
      </c>
      <c r="E8" s="141">
        <v>43619</v>
      </c>
      <c r="F8" s="141"/>
      <c r="G8" s="12" t="s">
        <v>43</v>
      </c>
      <c r="H8" s="142">
        <v>43619</v>
      </c>
      <c r="I8" s="142"/>
      <c r="J8" s="3"/>
      <c r="K8" s="3"/>
      <c r="L8" s="3"/>
    </row>
    <row r="9" spans="1:247" ht="13.5" customHeight="1" thickBot="1">
      <c r="D9" s="132">
        <v>43619</v>
      </c>
      <c r="E9" s="132"/>
      <c r="F9" s="55"/>
      <c r="G9" s="133">
        <v>43255</v>
      </c>
      <c r="H9" s="133"/>
      <c r="Q9" s="129"/>
      <c r="R9" s="129"/>
    </row>
    <row r="10" spans="1:247">
      <c r="D10" s="14" t="s">
        <v>39</v>
      </c>
      <c r="E10" s="134" t="s">
        <v>43</v>
      </c>
      <c r="F10" s="135"/>
      <c r="G10" s="84" t="s">
        <v>38</v>
      </c>
      <c r="H10" s="136" t="s">
        <v>43</v>
      </c>
      <c r="I10" s="137"/>
      <c r="J10" s="96" t="s">
        <v>0</v>
      </c>
      <c r="K10" s="97"/>
      <c r="L10" s="98"/>
    </row>
    <row r="11" spans="1:247" ht="13.5" thickBot="1">
      <c r="D11" s="15" t="s">
        <v>11</v>
      </c>
      <c r="E11" s="16" t="s">
        <v>1</v>
      </c>
      <c r="F11" s="17" t="s">
        <v>10</v>
      </c>
      <c r="G11" s="18" t="s">
        <v>11</v>
      </c>
      <c r="H11" s="19" t="s">
        <v>1</v>
      </c>
      <c r="I11" s="19" t="s">
        <v>10</v>
      </c>
      <c r="J11" s="99" t="s">
        <v>11</v>
      </c>
      <c r="K11" s="100" t="s">
        <v>1</v>
      </c>
      <c r="L11" s="101" t="s">
        <v>10</v>
      </c>
    </row>
    <row r="12" spans="1:247">
      <c r="A12" s="20" t="s">
        <v>2</v>
      </c>
      <c r="B12" s="21"/>
      <c r="C12" s="21"/>
      <c r="D12" s="22"/>
      <c r="E12" s="23"/>
      <c r="F12" s="24"/>
      <c r="G12" s="22"/>
      <c r="H12" s="23"/>
      <c r="I12" s="23"/>
      <c r="J12" s="25"/>
      <c r="K12" s="26"/>
      <c r="L12" s="27"/>
    </row>
    <row r="13" spans="1:247" ht="5.25" customHeight="1">
      <c r="A13" s="28"/>
      <c r="B13" s="29"/>
      <c r="C13" s="29"/>
      <c r="D13" s="30"/>
      <c r="E13" s="31"/>
      <c r="F13" s="32"/>
      <c r="G13" s="30"/>
      <c r="H13" s="33"/>
      <c r="I13" s="33"/>
      <c r="J13" s="34"/>
      <c r="K13" s="35"/>
      <c r="L13" s="3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</row>
    <row r="14" spans="1:247" s="38" customFormat="1" ht="12.75" customHeight="1">
      <c r="A14" s="37"/>
      <c r="B14" s="38" t="s">
        <v>18</v>
      </c>
      <c r="D14" s="39">
        <v>37416.799880999977</v>
      </c>
      <c r="E14" s="40">
        <v>7477.4882159999997</v>
      </c>
      <c r="F14" s="41">
        <v>44894.288096999975</v>
      </c>
      <c r="G14" s="39">
        <v>37172.958702999975</v>
      </c>
      <c r="H14" s="40">
        <v>8835.5823210000017</v>
      </c>
      <c r="I14" s="42">
        <v>46008.541023999976</v>
      </c>
      <c r="J14" s="43">
        <v>6.6E-3</v>
      </c>
      <c r="K14" s="44">
        <v>-0.1537</v>
      </c>
      <c r="L14" s="45">
        <v>-2.4199999999999999E-2</v>
      </c>
    </row>
    <row r="15" spans="1:247" s="38" customFormat="1" ht="12.75" customHeight="1">
      <c r="A15" s="37"/>
      <c r="B15" s="38" t="s">
        <v>19</v>
      </c>
      <c r="D15" s="46">
        <v>2240.3752592941178</v>
      </c>
      <c r="E15" s="47">
        <v>195.29411500000001</v>
      </c>
      <c r="F15" s="48">
        <v>2435.6693742941179</v>
      </c>
      <c r="G15" s="46">
        <v>2240.3752592941178</v>
      </c>
      <c r="H15" s="49">
        <v>195.29411500000001</v>
      </c>
      <c r="I15" s="42">
        <v>2435.6693742941179</v>
      </c>
      <c r="J15" s="43"/>
      <c r="K15" s="44"/>
      <c r="L15" s="45"/>
    </row>
    <row r="16" spans="1:247" ht="7.9" customHeight="1">
      <c r="A16" s="50"/>
      <c r="B16" s="51"/>
      <c r="D16" s="52"/>
      <c r="E16" s="13"/>
      <c r="F16" s="53"/>
      <c r="G16" s="52"/>
      <c r="I16" s="54"/>
      <c r="J16" s="43"/>
      <c r="K16" s="44"/>
      <c r="L16" s="45"/>
    </row>
    <row r="17" spans="1:247" ht="13.5" thickBot="1">
      <c r="A17" s="50"/>
      <c r="C17" s="4" t="s">
        <v>9</v>
      </c>
      <c r="D17" s="56">
        <v>39657.175140294094</v>
      </c>
      <c r="E17" s="57">
        <v>7672.7823309999994</v>
      </c>
      <c r="F17" s="58">
        <v>47329.957471294096</v>
      </c>
      <c r="G17" s="56">
        <v>39413.333962294091</v>
      </c>
      <c r="H17" s="57">
        <v>9030.8764360000023</v>
      </c>
      <c r="I17" s="57">
        <v>48444.210398294097</v>
      </c>
      <c r="J17" s="59">
        <v>6.1999999999999998E-3</v>
      </c>
      <c r="K17" s="60">
        <v>-0.15040000000000001</v>
      </c>
      <c r="L17" s="61">
        <v>-2.3E-2</v>
      </c>
    </row>
    <row r="18" spans="1:247" ht="7.9" customHeight="1" thickTop="1">
      <c r="A18" s="50"/>
      <c r="D18" s="52"/>
      <c r="E18" s="54"/>
      <c r="F18" s="53"/>
      <c r="G18" s="52"/>
      <c r="H18" s="62"/>
      <c r="I18" s="62"/>
      <c r="J18" s="43"/>
      <c r="K18" s="44"/>
      <c r="L18" s="45"/>
    </row>
    <row r="19" spans="1:247" ht="13.5" thickBot="1">
      <c r="A19" s="63"/>
      <c r="B19" s="64"/>
      <c r="C19" s="64" t="s">
        <v>3</v>
      </c>
      <c r="D19" s="87">
        <v>12677</v>
      </c>
      <c r="E19" s="103">
        <v>1348</v>
      </c>
      <c r="F19" s="65">
        <v>14025</v>
      </c>
      <c r="G19" s="87">
        <v>12834</v>
      </c>
      <c r="H19" s="103">
        <v>1574</v>
      </c>
      <c r="I19" s="66">
        <v>14408</v>
      </c>
      <c r="J19" s="67">
        <v>-1.2200000000000001E-2</v>
      </c>
      <c r="K19" s="68">
        <v>-0.14360000000000001</v>
      </c>
      <c r="L19" s="69">
        <v>-2.6599999999999999E-2</v>
      </c>
    </row>
    <row r="20" spans="1:247">
      <c r="A20" s="20" t="s">
        <v>4</v>
      </c>
      <c r="B20" s="21"/>
      <c r="C20" s="21"/>
      <c r="D20" s="22"/>
      <c r="E20" s="23"/>
      <c r="F20" s="24"/>
      <c r="G20" s="121"/>
      <c r="H20" s="122"/>
      <c r="I20" s="23"/>
      <c r="J20" s="43"/>
      <c r="K20" s="44"/>
      <c r="L20" s="27"/>
    </row>
    <row r="21" spans="1:247" ht="5.25" customHeight="1">
      <c r="A21" s="28"/>
      <c r="B21" s="29"/>
      <c r="C21" s="29"/>
      <c r="D21" s="30"/>
      <c r="E21" s="31"/>
      <c r="F21" s="32"/>
      <c r="G21" s="123"/>
      <c r="H21" s="124"/>
      <c r="I21" s="33"/>
      <c r="J21" s="34"/>
      <c r="K21" s="35"/>
      <c r="L21" s="36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</row>
    <row r="22" spans="1:247" s="38" customFormat="1" ht="12.75" customHeight="1">
      <c r="A22" s="37"/>
      <c r="B22" s="38" t="s">
        <v>18</v>
      </c>
      <c r="D22" s="39">
        <v>22609.411693999999</v>
      </c>
      <c r="E22" s="40">
        <v>3543.1058609999995</v>
      </c>
      <c r="F22" s="41">
        <v>26152.517554999999</v>
      </c>
      <c r="G22" s="46">
        <v>21811.050511999998</v>
      </c>
      <c r="H22" s="47">
        <v>4076.9529190000007</v>
      </c>
      <c r="I22" s="40">
        <v>25888.003430999997</v>
      </c>
      <c r="J22" s="43">
        <v>3.6600000000000001E-2</v>
      </c>
      <c r="K22" s="44">
        <v>-0.13089999999999999</v>
      </c>
      <c r="L22" s="45">
        <v>1.0200000000000001E-2</v>
      </c>
    </row>
    <row r="23" spans="1:247" s="38" customFormat="1" ht="12.75" customHeight="1">
      <c r="A23" s="37"/>
      <c r="B23" s="38" t="s">
        <v>19</v>
      </c>
      <c r="D23" s="39">
        <v>227.28705600000001</v>
      </c>
      <c r="E23" s="40">
        <v>9.2647049999999993</v>
      </c>
      <c r="F23" s="41">
        <v>236.551761</v>
      </c>
      <c r="G23" s="46">
        <v>227.28705600000001</v>
      </c>
      <c r="H23" s="49">
        <v>9.2647049999999993</v>
      </c>
      <c r="I23" s="42">
        <v>236.551761</v>
      </c>
      <c r="J23" s="43"/>
      <c r="K23" s="44"/>
      <c r="L23" s="45"/>
    </row>
    <row r="24" spans="1:247" ht="7.9" customHeight="1">
      <c r="A24" s="50"/>
      <c r="B24" s="51"/>
      <c r="D24" s="52"/>
      <c r="E24" s="13"/>
      <c r="F24" s="53"/>
      <c r="G24" s="125"/>
      <c r="H24" s="55"/>
      <c r="I24" s="54"/>
      <c r="J24" s="43"/>
      <c r="K24" s="44"/>
      <c r="L24" s="45"/>
    </row>
    <row r="25" spans="1:247" ht="13.5" thickBot="1">
      <c r="A25" s="50"/>
      <c r="C25" s="4" t="s">
        <v>9</v>
      </c>
      <c r="D25" s="56">
        <v>22836.69875</v>
      </c>
      <c r="E25" s="57">
        <v>3552.3705659999996</v>
      </c>
      <c r="F25" s="58">
        <v>26389.069315999997</v>
      </c>
      <c r="G25" s="126">
        <v>22038.337567999999</v>
      </c>
      <c r="H25" s="127">
        <v>4086.2176240000008</v>
      </c>
      <c r="I25" s="57">
        <v>26124.555191999996</v>
      </c>
      <c r="J25" s="59">
        <v>3.6200000000000003E-2</v>
      </c>
      <c r="K25" s="60">
        <v>-0.13059999999999999</v>
      </c>
      <c r="L25" s="61">
        <v>1.01E-2</v>
      </c>
    </row>
    <row r="26" spans="1:247" ht="7.9" customHeight="1" thickTop="1">
      <c r="A26" s="50"/>
      <c r="D26" s="52"/>
      <c r="E26" s="54"/>
      <c r="F26" s="53"/>
      <c r="G26" s="125"/>
      <c r="H26" s="128"/>
      <c r="I26" s="62"/>
      <c r="J26" s="43"/>
      <c r="K26" s="44"/>
      <c r="L26" s="45"/>
    </row>
    <row r="27" spans="1:247" ht="13.5" thickBot="1">
      <c r="A27" s="63"/>
      <c r="B27" s="64"/>
      <c r="C27" s="64" t="s">
        <v>3</v>
      </c>
      <c r="D27" s="74">
        <v>5163</v>
      </c>
      <c r="E27" s="66">
        <v>595</v>
      </c>
      <c r="F27" s="65">
        <v>5758</v>
      </c>
      <c r="G27" s="74">
        <v>4992</v>
      </c>
      <c r="H27" s="66">
        <v>754</v>
      </c>
      <c r="I27" s="66">
        <v>5746</v>
      </c>
      <c r="J27" s="67">
        <v>3.4299999999999997E-2</v>
      </c>
      <c r="K27" s="68">
        <v>-0.2109</v>
      </c>
      <c r="L27" s="69">
        <v>2.0999999999999999E-3</v>
      </c>
    </row>
    <row r="28" spans="1:247">
      <c r="A28" s="20" t="s">
        <v>6</v>
      </c>
      <c r="B28" s="21"/>
      <c r="C28" s="21"/>
      <c r="D28" s="22"/>
      <c r="E28" s="23"/>
      <c r="F28" s="24"/>
      <c r="G28" s="121"/>
      <c r="H28" s="122"/>
      <c r="I28" s="23"/>
      <c r="J28" s="43"/>
      <c r="K28" s="44"/>
      <c r="L28" s="27"/>
    </row>
    <row r="29" spans="1:247" ht="5.25" customHeight="1">
      <c r="A29" s="28"/>
      <c r="B29" s="29"/>
      <c r="C29" s="29"/>
      <c r="D29" s="30"/>
      <c r="E29" s="31"/>
      <c r="F29" s="32"/>
      <c r="G29" s="123"/>
      <c r="H29" s="124"/>
      <c r="I29" s="33"/>
      <c r="J29" s="34"/>
      <c r="K29" s="35"/>
      <c r="L29" s="36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s="38" customFormat="1" ht="12.75" customHeight="1">
      <c r="A30" s="37"/>
      <c r="B30" s="38" t="s">
        <v>18</v>
      </c>
      <c r="D30" s="39">
        <v>13428.421742</v>
      </c>
      <c r="E30" s="40">
        <v>1213.129408</v>
      </c>
      <c r="F30" s="41">
        <v>14641.551150000001</v>
      </c>
      <c r="G30" s="46">
        <v>11954.819394000002</v>
      </c>
      <c r="H30" s="47">
        <v>1539.1764679999999</v>
      </c>
      <c r="I30" s="42">
        <v>13493.995862000002</v>
      </c>
      <c r="J30" s="43">
        <v>0.12330000000000001</v>
      </c>
      <c r="K30" s="44">
        <v>-0.21179999999999999</v>
      </c>
      <c r="L30" s="45">
        <v>8.5000000000000006E-2</v>
      </c>
    </row>
    <row r="31" spans="1:247" s="38" customFormat="1" ht="12.75" customHeight="1">
      <c r="A31" s="37"/>
      <c r="B31" s="38" t="s">
        <v>19</v>
      </c>
      <c r="D31" s="39"/>
      <c r="E31" s="40"/>
      <c r="F31" s="41"/>
      <c r="G31" s="46"/>
      <c r="H31" s="49"/>
      <c r="I31" s="42" t="s">
        <v>5</v>
      </c>
      <c r="J31" s="43"/>
      <c r="K31" s="44"/>
      <c r="L31" s="45"/>
    </row>
    <row r="32" spans="1:247" ht="7.9" customHeight="1">
      <c r="A32" s="50"/>
      <c r="B32" s="51"/>
      <c r="D32" s="52"/>
      <c r="E32" s="13"/>
      <c r="F32" s="53"/>
      <c r="G32" s="125"/>
      <c r="H32" s="55"/>
      <c r="I32" s="54"/>
      <c r="J32" s="43"/>
      <c r="K32" s="44"/>
      <c r="L32" s="45"/>
    </row>
    <row r="33" spans="1:247" ht="13.5" thickBot="1">
      <c r="A33" s="50"/>
      <c r="C33" s="4" t="s">
        <v>9</v>
      </c>
      <c r="D33" s="56">
        <v>13428.421742</v>
      </c>
      <c r="E33" s="57">
        <v>1213.129408</v>
      </c>
      <c r="F33" s="58">
        <v>14641.551150000001</v>
      </c>
      <c r="G33" s="126">
        <v>11954.819394000002</v>
      </c>
      <c r="H33" s="127">
        <v>1539.1764679999999</v>
      </c>
      <c r="I33" s="57">
        <v>13493.995862000002</v>
      </c>
      <c r="J33" s="59">
        <v>0.12330000000000001</v>
      </c>
      <c r="K33" s="60">
        <v>-0.21179999999999999</v>
      </c>
      <c r="L33" s="61">
        <v>8.5000000000000006E-2</v>
      </c>
    </row>
    <row r="34" spans="1:247" ht="7.9" customHeight="1" thickTop="1">
      <c r="A34" s="50"/>
      <c r="D34" s="52"/>
      <c r="E34" s="54"/>
      <c r="F34" s="53"/>
      <c r="G34" s="125"/>
      <c r="H34" s="128"/>
      <c r="I34" s="62"/>
      <c r="J34" s="43"/>
      <c r="K34" s="44"/>
      <c r="L34" s="45"/>
    </row>
    <row r="35" spans="1:247" ht="13.5" thickBot="1">
      <c r="A35" s="63"/>
      <c r="B35" s="64"/>
      <c r="C35" s="64" t="s">
        <v>3</v>
      </c>
      <c r="D35" s="74">
        <v>3144</v>
      </c>
      <c r="E35" s="66">
        <v>209</v>
      </c>
      <c r="F35" s="65">
        <v>3353</v>
      </c>
      <c r="G35" s="74">
        <v>2805</v>
      </c>
      <c r="H35" s="66">
        <v>265</v>
      </c>
      <c r="I35" s="66">
        <v>3070</v>
      </c>
      <c r="J35" s="67">
        <v>0.12089999999999999</v>
      </c>
      <c r="K35" s="68">
        <v>-0.21129999999999999</v>
      </c>
      <c r="L35" s="69">
        <v>9.2200000000000004E-2</v>
      </c>
    </row>
    <row r="36" spans="1:247">
      <c r="A36" s="20" t="s">
        <v>7</v>
      </c>
      <c r="B36" s="21"/>
      <c r="C36" s="21"/>
      <c r="D36" s="22"/>
      <c r="E36" s="23"/>
      <c r="F36" s="24"/>
      <c r="G36" s="121"/>
      <c r="H36" s="122" t="s">
        <v>5</v>
      </c>
      <c r="I36" s="23"/>
      <c r="J36" s="43"/>
      <c r="K36" s="44"/>
      <c r="L36" s="27"/>
    </row>
    <row r="37" spans="1:247" ht="5.25" customHeight="1">
      <c r="A37" s="28"/>
      <c r="B37" s="29"/>
      <c r="C37" s="29"/>
      <c r="D37" s="30"/>
      <c r="E37" s="31"/>
      <c r="F37" s="32"/>
      <c r="G37" s="123"/>
      <c r="H37" s="124"/>
      <c r="I37" s="33"/>
      <c r="J37" s="34"/>
      <c r="K37" s="35"/>
      <c r="L37" s="36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</row>
    <row r="38" spans="1:247" s="38" customFormat="1" ht="12.75" customHeight="1">
      <c r="A38" s="37"/>
      <c r="B38" s="38" t="s">
        <v>18</v>
      </c>
      <c r="D38" s="39">
        <v>31986.623404999973</v>
      </c>
      <c r="E38" s="40">
        <v>3733.2705719999999</v>
      </c>
      <c r="F38" s="41">
        <v>35719.893976999971</v>
      </c>
      <c r="G38" s="46">
        <v>33447.582219999989</v>
      </c>
      <c r="H38" s="47">
        <v>4893.6823220000006</v>
      </c>
      <c r="I38" s="42">
        <v>38341.26454199999</v>
      </c>
      <c r="J38" s="43">
        <v>-4.3700000000000003E-2</v>
      </c>
      <c r="K38" s="44">
        <v>-0.23710000000000001</v>
      </c>
      <c r="L38" s="45">
        <v>-6.8400000000000002E-2</v>
      </c>
    </row>
    <row r="39" spans="1:247" s="38" customFormat="1" ht="12.75" customHeight="1">
      <c r="A39" s="37"/>
      <c r="B39" s="38" t="s">
        <v>19</v>
      </c>
      <c r="D39" s="39">
        <v>1371.385865</v>
      </c>
      <c r="E39" s="40">
        <v>112.92705800000002</v>
      </c>
      <c r="F39" s="41">
        <v>1484.312923</v>
      </c>
      <c r="G39" s="46">
        <v>1371.385865</v>
      </c>
      <c r="H39" s="49">
        <v>112.92705800000002</v>
      </c>
      <c r="I39" s="42">
        <v>1484.312923</v>
      </c>
      <c r="J39" s="43"/>
      <c r="K39" s="44"/>
      <c r="L39" s="45"/>
    </row>
    <row r="40" spans="1:247" ht="7.9" customHeight="1">
      <c r="A40" s="50"/>
      <c r="B40" s="51"/>
      <c r="D40" s="52"/>
      <c r="E40" s="13"/>
      <c r="F40" s="53"/>
      <c r="G40" s="125"/>
      <c r="H40" s="55"/>
      <c r="I40" s="54"/>
      <c r="J40" s="43"/>
      <c r="K40" s="44"/>
      <c r="L40" s="45"/>
    </row>
    <row r="41" spans="1:247" ht="13.5" thickBot="1">
      <c r="A41" s="50"/>
      <c r="C41" s="4" t="s">
        <v>9</v>
      </c>
      <c r="D41" s="56">
        <v>33358.009269999973</v>
      </c>
      <c r="E41" s="57">
        <v>3846.1976300000001</v>
      </c>
      <c r="F41" s="58">
        <v>37204.206899999968</v>
      </c>
      <c r="G41" s="126">
        <v>34818.968084999986</v>
      </c>
      <c r="H41" s="127">
        <v>5006.6093800000008</v>
      </c>
      <c r="I41" s="57">
        <v>39825.577464999988</v>
      </c>
      <c r="J41" s="59">
        <v>-4.2000000000000003E-2</v>
      </c>
      <c r="K41" s="60">
        <v>-0.23180000000000001</v>
      </c>
      <c r="L41" s="61">
        <v>-6.5799999999999997E-2</v>
      </c>
    </row>
    <row r="42" spans="1:247" ht="7.9" customHeight="1" thickTop="1">
      <c r="A42" s="50"/>
      <c r="D42" s="52"/>
      <c r="E42" s="54"/>
      <c r="F42" s="53"/>
      <c r="G42" s="125"/>
      <c r="H42" s="128"/>
      <c r="I42" s="62"/>
      <c r="J42" s="43"/>
      <c r="K42" s="44"/>
      <c r="L42" s="45"/>
    </row>
    <row r="43" spans="1:247" ht="13.5" thickBot="1">
      <c r="A43" s="63"/>
      <c r="B43" s="64"/>
      <c r="C43" s="64" t="s">
        <v>3</v>
      </c>
      <c r="D43" s="75">
        <v>7368</v>
      </c>
      <c r="E43" s="76">
        <v>646</v>
      </c>
      <c r="F43" s="65">
        <v>8014</v>
      </c>
      <c r="G43" s="75">
        <v>7332</v>
      </c>
      <c r="H43" s="76">
        <v>908</v>
      </c>
      <c r="I43" s="70">
        <v>8240</v>
      </c>
      <c r="J43" s="67">
        <v>4.8999999999999998E-3</v>
      </c>
      <c r="K43" s="68">
        <v>-0.28849999999999998</v>
      </c>
      <c r="L43" s="69">
        <v>-2.7400000000000001E-2</v>
      </c>
    </row>
    <row r="44" spans="1:247">
      <c r="A44" s="20" t="s">
        <v>8</v>
      </c>
      <c r="B44" s="21"/>
      <c r="C44" s="21"/>
      <c r="D44" s="22"/>
      <c r="E44" s="23"/>
      <c r="F44" s="24"/>
      <c r="G44" s="22"/>
      <c r="H44" s="23"/>
      <c r="I44" s="23"/>
      <c r="J44" s="43"/>
      <c r="K44" s="44"/>
      <c r="L44" s="27"/>
    </row>
    <row r="45" spans="1:247" ht="5.25" customHeight="1">
      <c r="A45" s="28"/>
      <c r="B45" s="29"/>
      <c r="C45" s="29"/>
      <c r="D45" s="30"/>
      <c r="E45" s="31"/>
      <c r="F45" s="32"/>
      <c r="G45" s="30"/>
      <c r="H45" s="33"/>
      <c r="I45" s="33"/>
      <c r="J45" s="34"/>
      <c r="K45" s="35"/>
      <c r="L45" s="36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</row>
    <row r="46" spans="1:247" s="38" customFormat="1" ht="12.75" customHeight="1">
      <c r="A46" s="37"/>
      <c r="B46" s="38" t="s">
        <v>18</v>
      </c>
      <c r="D46" s="39">
        <v>105441.25672199996</v>
      </c>
      <c r="E46" s="40">
        <v>15966.994057</v>
      </c>
      <c r="F46" s="41">
        <v>121408.25077899997</v>
      </c>
      <c r="G46" s="39">
        <v>104386.41082899997</v>
      </c>
      <c r="H46" s="40">
        <v>19345.394030000003</v>
      </c>
      <c r="I46" s="48">
        <v>123731.80485899997</v>
      </c>
      <c r="J46" s="71">
        <v>1.01E-2</v>
      </c>
      <c r="K46" s="72">
        <v>-0.17460000000000001</v>
      </c>
      <c r="L46" s="73">
        <v>-1.8800000000000001E-2</v>
      </c>
    </row>
    <row r="47" spans="1:247" s="38" customFormat="1" ht="12.75" customHeight="1">
      <c r="A47" s="37"/>
      <c r="B47" s="38" t="s">
        <v>19</v>
      </c>
      <c r="D47" s="39">
        <v>3839.0481802941176</v>
      </c>
      <c r="E47" s="40">
        <v>317.48587800000001</v>
      </c>
      <c r="F47" s="41">
        <v>4156.534058294118</v>
      </c>
      <c r="G47" s="39">
        <v>3839.0481802941176</v>
      </c>
      <c r="H47" s="40">
        <v>317.48587800000001</v>
      </c>
      <c r="I47" s="41">
        <v>4156.534058294118</v>
      </c>
      <c r="J47" s="71"/>
      <c r="K47" s="72"/>
      <c r="L47" s="73" t="s">
        <v>5</v>
      </c>
    </row>
    <row r="48" spans="1:247" ht="6" customHeight="1">
      <c r="A48" s="50"/>
      <c r="B48" s="51"/>
      <c r="D48" s="52"/>
      <c r="E48" s="13"/>
      <c r="F48" s="53"/>
      <c r="G48" s="52"/>
      <c r="I48" s="54"/>
      <c r="J48" s="43"/>
      <c r="K48" s="44"/>
      <c r="L48" s="45"/>
    </row>
    <row r="49" spans="1:12" ht="13.5" thickBot="1">
      <c r="A49" s="50"/>
      <c r="C49" s="4" t="s">
        <v>9</v>
      </c>
      <c r="D49" s="56">
        <v>109280.30490229408</v>
      </c>
      <c r="E49" s="57">
        <v>16284.479934999999</v>
      </c>
      <c r="F49" s="58">
        <v>125564.78483729408</v>
      </c>
      <c r="G49" s="56">
        <v>108225.45900929409</v>
      </c>
      <c r="H49" s="57">
        <v>19662.879908000003</v>
      </c>
      <c r="I49" s="57">
        <v>127888.33891729408</v>
      </c>
      <c r="J49" s="59">
        <v>9.7000000000000003E-3</v>
      </c>
      <c r="K49" s="60">
        <v>-0.17180000000000001</v>
      </c>
      <c r="L49" s="61">
        <v>-1.8200000000000001E-2</v>
      </c>
    </row>
    <row r="50" spans="1:12" ht="7.9" customHeight="1" thickTop="1">
      <c r="A50" s="50"/>
      <c r="D50" s="52"/>
      <c r="E50" s="54"/>
      <c r="F50" s="53"/>
      <c r="G50" s="52"/>
      <c r="H50" s="62"/>
      <c r="I50" s="62"/>
      <c r="J50" s="43"/>
      <c r="K50" s="44"/>
      <c r="L50" s="45"/>
    </row>
    <row r="51" spans="1:12" s="13" customFormat="1" ht="13.5" thickBot="1">
      <c r="A51" s="63"/>
      <c r="B51" s="64"/>
      <c r="C51" s="64" t="s">
        <v>3</v>
      </c>
      <c r="D51" s="74">
        <v>28352</v>
      </c>
      <c r="E51" s="66">
        <v>2798</v>
      </c>
      <c r="F51" s="65">
        <v>31150</v>
      </c>
      <c r="G51" s="74">
        <v>27963</v>
      </c>
      <c r="H51" s="66">
        <v>3501</v>
      </c>
      <c r="I51" s="65">
        <v>31464</v>
      </c>
      <c r="J51" s="67">
        <v>1.3899999999999999E-2</v>
      </c>
      <c r="K51" s="68">
        <v>-0.20080000000000001</v>
      </c>
      <c r="L51" s="69">
        <v>-0.01</v>
      </c>
    </row>
    <row r="52" spans="1:12" s="13" customFormat="1" ht="6.75" customHeight="1">
      <c r="D52" s="54"/>
      <c r="E52" s="54"/>
      <c r="F52" s="54"/>
      <c r="G52" s="54"/>
      <c r="H52" s="54"/>
      <c r="I52" s="44"/>
      <c r="J52" s="44"/>
      <c r="K52" s="44"/>
    </row>
    <row r="53" spans="1:12" s="92" customFormat="1" ht="15" customHeight="1">
      <c r="A53" s="88" t="s">
        <v>20</v>
      </c>
      <c r="B53" s="89"/>
      <c r="C53" s="90" t="s">
        <v>44</v>
      </c>
      <c r="D53" s="91"/>
      <c r="E53" s="91"/>
      <c r="F53" s="91"/>
    </row>
    <row r="54" spans="1:12" s="92" customFormat="1" ht="15" customHeight="1">
      <c r="A54" s="88"/>
      <c r="B54" s="89"/>
      <c r="C54" s="93" t="s">
        <v>42</v>
      </c>
      <c r="D54" s="91"/>
      <c r="E54" s="91"/>
      <c r="F54" s="91"/>
    </row>
    <row r="55" spans="1:12" s="89" customFormat="1" ht="15" customHeight="1">
      <c r="A55" s="94"/>
      <c r="B55" s="94"/>
      <c r="C55" s="90" t="s">
        <v>45</v>
      </c>
      <c r="D55" s="95"/>
      <c r="E55" s="95"/>
      <c r="F55" s="95"/>
    </row>
    <row r="56" spans="1:12" s="89" customFormat="1" ht="15.75" customHeight="1">
      <c r="C56" s="88" t="s">
        <v>21</v>
      </c>
    </row>
    <row r="57" spans="1:12" s="85" customFormat="1" ht="15.75" customHeight="1">
      <c r="C57" s="88" t="s">
        <v>40</v>
      </c>
      <c r="D57" s="86"/>
      <c r="E57" s="86"/>
      <c r="F57" s="86"/>
    </row>
    <row r="58" spans="1:12" s="85" customFormat="1">
      <c r="B58" s="88"/>
      <c r="C58" s="93" t="s">
        <v>41</v>
      </c>
      <c r="D58" s="86"/>
      <c r="E58" s="86"/>
      <c r="F58" s="86"/>
    </row>
    <row r="59" spans="1:12" s="85" customFormat="1">
      <c r="D59" s="86"/>
      <c r="E59" s="86"/>
      <c r="F59" s="86"/>
    </row>
    <row r="60" spans="1:12" s="85" customFormat="1">
      <c r="D60" s="86"/>
      <c r="E60" s="86"/>
      <c r="F60" s="86"/>
    </row>
  </sheetData>
  <mergeCells count="13">
    <mergeCell ref="E8:F8"/>
    <mergeCell ref="H8:I8"/>
    <mergeCell ref="D9:E9"/>
    <mergeCell ref="G9:H9"/>
    <mergeCell ref="Q9:R9"/>
    <mergeCell ref="E10:F10"/>
    <mergeCell ref="H10:I10"/>
    <mergeCell ref="A1:L1"/>
    <mergeCell ref="A3:L3"/>
    <mergeCell ref="E4:F4"/>
    <mergeCell ref="G4:H4"/>
    <mergeCell ref="E5:F5"/>
    <mergeCell ref="G5:L5"/>
  </mergeCells>
  <printOptions horizontalCentered="1"/>
  <pageMargins left="0.19" right="0.18" top="0.51" bottom="0.36" header="0.2" footer="0.19"/>
  <pageSetup scale="84" orientation="portrait" r:id="rId1"/>
  <headerFooter scaleWithDoc="0" alignWithMargins="0">
    <oddFooter>&amp;L&amp;"Arial,Italic"&amp;8&amp;F&amp;R&amp;D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4"/>
  <sheetViews>
    <sheetView zoomScale="115" zoomScaleNormal="115" workbookViewId="0">
      <selection activeCell="D12" sqref="D12"/>
    </sheetView>
  </sheetViews>
  <sheetFormatPr defaultRowHeight="12.75"/>
  <cols>
    <col min="1" max="1" width="13.5703125" style="80" customWidth="1"/>
    <col min="2" max="2" width="19.7109375" style="80" customWidth="1"/>
    <col min="3" max="3" width="11" style="80" customWidth="1"/>
    <col min="4" max="6" width="9.140625" style="80"/>
    <col min="7" max="7" width="20.140625" style="113" customWidth="1"/>
    <col min="8" max="16384" width="9.140625" style="80"/>
  </cols>
  <sheetData>
    <row r="1" spans="1:7" ht="13.5">
      <c r="A1" s="78" t="s">
        <v>28</v>
      </c>
      <c r="B1" s="78"/>
      <c r="C1" s="79"/>
      <c r="D1" s="79"/>
    </row>
    <row r="2" spans="1:7" ht="13.5">
      <c r="A2" s="78" t="s">
        <v>29</v>
      </c>
      <c r="B2" s="78"/>
      <c r="C2" s="79"/>
      <c r="D2" s="79"/>
    </row>
    <row r="3" spans="1:7" ht="13.5">
      <c r="A3" s="105" t="s">
        <v>30</v>
      </c>
      <c r="B3" s="78"/>
      <c r="C3" s="79"/>
      <c r="D3" s="79"/>
    </row>
    <row r="4" spans="1:7" ht="7.5" customHeight="1">
      <c r="A4" s="78"/>
      <c r="B4" s="78"/>
      <c r="C4" s="79"/>
      <c r="D4" s="79"/>
    </row>
    <row r="5" spans="1:7">
      <c r="C5" s="81" t="s">
        <v>11</v>
      </c>
      <c r="D5" s="81" t="s">
        <v>1</v>
      </c>
      <c r="G5" s="115" t="s">
        <v>27</v>
      </c>
    </row>
    <row r="6" spans="1:7">
      <c r="A6" s="80" t="s">
        <v>14</v>
      </c>
      <c r="B6" s="104" t="s">
        <v>35</v>
      </c>
      <c r="C6" s="106">
        <f>34658.64+979</f>
        <v>35637.64</v>
      </c>
      <c r="D6" s="106">
        <f>1106+18</f>
        <v>1124</v>
      </c>
      <c r="G6" s="113">
        <v>82217</v>
      </c>
    </row>
    <row r="7" spans="1:7">
      <c r="B7" s="104" t="s">
        <v>36</v>
      </c>
      <c r="C7" s="106">
        <v>-28832</v>
      </c>
      <c r="D7" s="79"/>
      <c r="E7" s="80" t="s">
        <v>31</v>
      </c>
      <c r="G7" s="113">
        <v>282</v>
      </c>
    </row>
    <row r="8" spans="1:7">
      <c r="B8" s="104"/>
      <c r="C8" s="79"/>
      <c r="D8" s="79">
        <v>0</v>
      </c>
      <c r="G8" s="113">
        <v>231</v>
      </c>
    </row>
    <row r="9" spans="1:7">
      <c r="B9" s="104" t="s">
        <v>37</v>
      </c>
      <c r="C9" s="79"/>
      <c r="D9" s="79"/>
      <c r="G9" s="113">
        <v>2026</v>
      </c>
    </row>
    <row r="10" spans="1:7">
      <c r="B10" s="104"/>
      <c r="C10" s="79"/>
      <c r="D10" s="79"/>
      <c r="G10" s="113">
        <v>7609</v>
      </c>
    </row>
    <row r="11" spans="1:7">
      <c r="B11" s="104" t="s">
        <v>32</v>
      </c>
      <c r="C11" s="106">
        <f>59658.94+1102</f>
        <v>60760.94</v>
      </c>
      <c r="D11" s="79">
        <v>198</v>
      </c>
      <c r="G11" s="113">
        <v>-78177.5</v>
      </c>
    </row>
    <row r="12" spans="1:7">
      <c r="B12" s="104" t="s">
        <v>33</v>
      </c>
      <c r="C12" s="106">
        <v>-27271</v>
      </c>
      <c r="D12" s="79"/>
      <c r="E12" s="80" t="s">
        <v>34</v>
      </c>
      <c r="G12" s="113">
        <v>33595.94</v>
      </c>
    </row>
    <row r="13" spans="1:7">
      <c r="B13" s="104" t="s">
        <v>24</v>
      </c>
      <c r="C13" s="106">
        <f>4068.88+148.44</f>
        <v>4217.32</v>
      </c>
      <c r="D13" s="79"/>
      <c r="G13" s="113">
        <v>718</v>
      </c>
    </row>
    <row r="14" spans="1:7" ht="13.5" thickBot="1">
      <c r="B14" s="104"/>
      <c r="C14" s="82">
        <f>SUM(C6:C13)</f>
        <v>44512.9</v>
      </c>
      <c r="D14" s="82">
        <f>SUM(D6:D13)</f>
        <v>1322</v>
      </c>
      <c r="G14" s="113">
        <v>10317.56</v>
      </c>
    </row>
    <row r="15" spans="1:7" ht="13.5" thickTop="1">
      <c r="B15" s="104"/>
      <c r="C15" s="119">
        <f>+C14/17</f>
        <v>2618.4058823529413</v>
      </c>
      <c r="D15" s="79">
        <f>+D14/17</f>
        <v>77.764705882352942</v>
      </c>
      <c r="G15" s="113">
        <v>16.5</v>
      </c>
    </row>
    <row r="16" spans="1:7">
      <c r="B16" s="104"/>
      <c r="C16" s="79"/>
      <c r="D16" s="79"/>
      <c r="G16" s="113">
        <v>7940.4</v>
      </c>
    </row>
    <row r="17" spans="1:7">
      <c r="B17" s="104"/>
      <c r="C17" s="79"/>
      <c r="D17" s="79"/>
      <c r="G17" s="113">
        <v>36</v>
      </c>
    </row>
    <row r="18" spans="1:7">
      <c r="A18" s="80" t="s">
        <v>15</v>
      </c>
      <c r="B18" s="104" t="s">
        <v>35</v>
      </c>
      <c r="C18" s="106">
        <v>0</v>
      </c>
      <c r="D18" s="79">
        <v>0</v>
      </c>
      <c r="G18" s="113">
        <v>6828</v>
      </c>
    </row>
    <row r="19" spans="1:7">
      <c r="B19" s="104" t="s">
        <v>23</v>
      </c>
      <c r="C19" s="79">
        <v>0</v>
      </c>
      <c r="D19" s="79">
        <v>0</v>
      </c>
      <c r="G19" s="113">
        <v>108</v>
      </c>
    </row>
    <row r="20" spans="1:7">
      <c r="B20" s="104" t="s">
        <v>25</v>
      </c>
      <c r="C20" s="106">
        <f>7101.54+45</f>
        <v>7146.54</v>
      </c>
      <c r="D20" s="79">
        <v>0</v>
      </c>
      <c r="G20" s="113">
        <v>3577.02</v>
      </c>
    </row>
    <row r="21" spans="1:7">
      <c r="B21" s="104" t="s">
        <v>24</v>
      </c>
      <c r="C21" s="79"/>
      <c r="D21" s="79"/>
      <c r="G21" s="113">
        <v>205.54</v>
      </c>
    </row>
    <row r="22" spans="1:7" ht="13.5" thickBot="1">
      <c r="B22" s="104"/>
      <c r="C22" s="82">
        <f>SUM(C18:C21)</f>
        <v>7146.54</v>
      </c>
      <c r="D22" s="82">
        <f>SUM(D18:D20)</f>
        <v>0</v>
      </c>
      <c r="G22" s="113">
        <v>7253.38</v>
      </c>
    </row>
    <row r="23" spans="1:7" ht="13.5" thickTop="1">
      <c r="B23" s="104"/>
      <c r="C23" s="119">
        <f>+C22/17</f>
        <v>420.38470588235293</v>
      </c>
      <c r="D23" s="79">
        <f>+D22/17</f>
        <v>0</v>
      </c>
      <c r="G23" s="113">
        <v>-9918</v>
      </c>
    </row>
    <row r="24" spans="1:7" ht="13.5" thickBot="1">
      <c r="B24" s="104"/>
      <c r="C24" s="79"/>
      <c r="D24" s="79"/>
      <c r="G24" s="112">
        <f>SUM(G6:G23)</f>
        <v>74865.84</v>
      </c>
    </row>
    <row r="25" spans="1:7" ht="13.5" thickTop="1">
      <c r="B25" s="104"/>
      <c r="C25" s="79"/>
      <c r="D25" s="79"/>
      <c r="G25" s="116">
        <f>G24/17</f>
        <v>4403.8729411764707</v>
      </c>
    </row>
    <row r="26" spans="1:7">
      <c r="A26" s="80" t="s">
        <v>16</v>
      </c>
      <c r="B26" s="104" t="s">
        <v>22</v>
      </c>
      <c r="C26" s="106">
        <v>2026</v>
      </c>
      <c r="D26" s="79">
        <v>0</v>
      </c>
    </row>
    <row r="27" spans="1:7">
      <c r="B27" s="104" t="s">
        <v>23</v>
      </c>
      <c r="C27" s="79">
        <v>0</v>
      </c>
      <c r="D27" s="79">
        <v>0</v>
      </c>
    </row>
    <row r="28" spans="1:7">
      <c r="B28" s="104" t="s">
        <v>25</v>
      </c>
      <c r="C28" s="79">
        <v>0</v>
      </c>
      <c r="D28" s="79">
        <v>0</v>
      </c>
    </row>
    <row r="29" spans="1:7" ht="13.5" thickBot="1">
      <c r="B29" s="104"/>
      <c r="C29" s="82">
        <f>SUM(C26:C28)</f>
        <v>2026</v>
      </c>
      <c r="D29" s="82">
        <f>SUM(D26:D28)</f>
        <v>0</v>
      </c>
    </row>
    <row r="30" spans="1:7" ht="13.5" thickTop="1">
      <c r="B30" s="104"/>
      <c r="C30" s="120">
        <f>+C29/17</f>
        <v>119.17647058823529</v>
      </c>
      <c r="D30" s="83">
        <f>+D29/17</f>
        <v>0</v>
      </c>
    </row>
    <row r="31" spans="1:7">
      <c r="B31" s="104"/>
      <c r="C31" s="79"/>
      <c r="D31" s="79"/>
    </row>
    <row r="32" spans="1:7">
      <c r="B32" s="104"/>
      <c r="C32" s="79"/>
      <c r="D32" s="79"/>
    </row>
    <row r="33" spans="1:7">
      <c r="A33" s="80" t="s">
        <v>17</v>
      </c>
      <c r="B33" s="104" t="s">
        <v>22</v>
      </c>
      <c r="C33" s="106">
        <v>7609</v>
      </c>
      <c r="D33" s="79">
        <v>0</v>
      </c>
    </row>
    <row r="34" spans="1:7">
      <c r="B34" s="104" t="s">
        <v>23</v>
      </c>
      <c r="C34" s="79">
        <v>0</v>
      </c>
      <c r="D34" s="79">
        <v>0</v>
      </c>
    </row>
    <row r="35" spans="1:7">
      <c r="B35" s="104" t="s">
        <v>25</v>
      </c>
      <c r="C35" s="106">
        <f>7940.4+36</f>
        <v>7976.4</v>
      </c>
      <c r="D35" s="106">
        <f>6828+108</f>
        <v>6936</v>
      </c>
    </row>
    <row r="36" spans="1:7">
      <c r="B36" s="104" t="s">
        <v>24</v>
      </c>
      <c r="C36" s="106">
        <v>7253.38</v>
      </c>
      <c r="D36" s="79"/>
    </row>
    <row r="37" spans="1:7">
      <c r="B37" s="104"/>
      <c r="C37" s="79"/>
      <c r="D37" s="79"/>
    </row>
    <row r="38" spans="1:7" ht="13.5" thickBot="1">
      <c r="C38" s="82">
        <f>SUM(C33:C37)</f>
        <v>22838.78</v>
      </c>
      <c r="D38" s="82">
        <f>SUM(D33:D37)</f>
        <v>6936</v>
      </c>
    </row>
    <row r="39" spans="1:7" ht="13.5" thickTop="1">
      <c r="C39" s="120">
        <f>+C38/17</f>
        <v>1343.4576470588236</v>
      </c>
      <c r="D39" s="83">
        <f>+D38/17</f>
        <v>408</v>
      </c>
    </row>
    <row r="41" spans="1:7" ht="13.5" thickBot="1">
      <c r="C41" s="102">
        <f>C15+C23+C30+C39</f>
        <v>4501.424705882353</v>
      </c>
      <c r="D41" s="102">
        <f>D15+D23+D30+D39</f>
        <v>485.76470588235293</v>
      </c>
      <c r="E41" s="118">
        <f>C41+D41</f>
        <v>4987.1894117647062</v>
      </c>
    </row>
    <row r="42" spans="1:7" ht="13.5" thickTop="1">
      <c r="B42" s="104"/>
      <c r="C42" s="111"/>
    </row>
    <row r="43" spans="1:7">
      <c r="C43" s="117"/>
      <c r="D43" s="117"/>
      <c r="E43" s="111"/>
    </row>
    <row r="44" spans="1:7" s="110" customFormat="1">
      <c r="A44" s="107" t="s">
        <v>26</v>
      </c>
      <c r="B44" s="108"/>
      <c r="C44" s="108"/>
      <c r="D44" s="108"/>
      <c r="E44" s="109"/>
      <c r="F44" s="109"/>
      <c r="G44" s="114"/>
    </row>
  </sheetData>
  <pageMargins left="0.87" right="0.75" top="1" bottom="1" header="0.5" footer="0.5"/>
  <pageSetup scale="97" orientation="portrait" r:id="rId1"/>
  <headerFooter alignWithMargins="0"/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DW</vt:lpstr>
      <vt:lpstr>Sum15 Positive Hours</vt:lpstr>
      <vt:lpstr>DW!Print_Area</vt:lpstr>
      <vt:lpstr>'Sum15 Positive Hours'!Print_Area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320_SUMMARY_COMPRESSED</dc:title>
  <dc:creator>Zabegalin, Tatyana</dc:creator>
  <cp:lastModifiedBy>W0005422</cp:lastModifiedBy>
  <cp:lastPrinted>2019-06-03T16:35:41Z</cp:lastPrinted>
  <dcterms:created xsi:type="dcterms:W3CDTF">2007-06-18T17:46:35Z</dcterms:created>
  <dcterms:modified xsi:type="dcterms:W3CDTF">2019-06-03T16:37:55Z</dcterms:modified>
</cp:coreProperties>
</file>